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ja\Documents\ADUERN\"/>
    </mc:Choice>
  </mc:AlternateContent>
  <bookViews>
    <workbookView xWindow="0" yWindow="0" windowWidth="23040" windowHeight="9192"/>
  </bookViews>
  <sheets>
    <sheet name="Planilha1" sheetId="1" r:id="rId1"/>
    <sheet name="Planilh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B37" i="2"/>
  <c r="C31" i="2"/>
  <c r="L29" i="2"/>
  <c r="L28" i="2"/>
  <c r="G28" i="2"/>
  <c r="H19" i="2"/>
  <c r="L30" i="2" l="1"/>
  <c r="L31" i="2"/>
  <c r="M33" i="2" s="1"/>
  <c r="G39" i="2"/>
  <c r="H39" i="2" s="1"/>
  <c r="H42" i="2" s="1"/>
  <c r="C42" i="2"/>
  <c r="C40" i="2"/>
  <c r="H41" i="2"/>
  <c r="G29" i="2"/>
  <c r="G30" i="2" s="1"/>
  <c r="L39" i="2"/>
  <c r="M28" i="2" l="1"/>
  <c r="M34" i="2" s="1"/>
  <c r="H28" i="2"/>
  <c r="H34" i="2" s="1"/>
  <c r="H33" i="2"/>
  <c r="M39" i="2"/>
  <c r="M42" i="2" s="1"/>
  <c r="M41" i="2"/>
  <c r="H19" i="1" l="1"/>
  <c r="G41" i="1" l="1"/>
  <c r="L41" i="1"/>
  <c r="L31" i="1"/>
  <c r="L30" i="1"/>
  <c r="G30" i="1"/>
  <c r="G31" i="1"/>
  <c r="G32" i="1" s="1"/>
  <c r="M41" i="1" l="1"/>
  <c r="H41" i="1"/>
  <c r="H43" i="1"/>
  <c r="L32" i="1"/>
  <c r="L33" i="1" s="1"/>
  <c r="M30" i="1" s="1"/>
  <c r="H30" i="1"/>
  <c r="L18" i="1"/>
  <c r="H35" i="1" s="1"/>
  <c r="B30" i="1"/>
  <c r="M43" i="1" l="1"/>
  <c r="M35" i="1"/>
  <c r="C30" i="1"/>
  <c r="C33" i="1"/>
  <c r="M18" i="1"/>
  <c r="H36" i="1" s="1"/>
  <c r="H44" i="1" l="1"/>
  <c r="M44" i="1"/>
  <c r="M36" i="1"/>
  <c r="C35" i="1"/>
</calcChain>
</file>

<file path=xl/sharedStrings.xml><?xml version="1.0" encoding="utf-8"?>
<sst xmlns="http://schemas.openxmlformats.org/spreadsheetml/2006/main" count="94" uniqueCount="23">
  <si>
    <t>Auxilio saúde</t>
  </si>
  <si>
    <t>Alíquota Atual</t>
  </si>
  <si>
    <t>Desconto Atual no Mês</t>
  </si>
  <si>
    <t>Desconto Atual no Ano</t>
  </si>
  <si>
    <t>Salário bruto maior que R$ 5.849,55 até R$ 10.000,00</t>
  </si>
  <si>
    <t>Alíquota Efetiva Nova</t>
  </si>
  <si>
    <t>Novo Desconto no Mês</t>
  </si>
  <si>
    <t>Novo Desconto no Ano</t>
  </si>
  <si>
    <t>Salário bruto de até  R$ 5.849,55</t>
  </si>
  <si>
    <t>Vencimento Bruto</t>
  </si>
  <si>
    <t>COMO FICARÁ COM A NOVA PROPOSTA DE REFORMA DA PREVIDÊNCIA PARA O RN</t>
  </si>
  <si>
    <t>COMO É ATUALMENTE</t>
  </si>
  <si>
    <t>Aumento na contribuição/mês</t>
  </si>
  <si>
    <t>Aumento na contribuição/ano</t>
  </si>
  <si>
    <t>Vencimento para cálculo da previdencia</t>
  </si>
  <si>
    <t>SITUAÇÃO 1</t>
  </si>
  <si>
    <t>SITUAÇÃO 2</t>
  </si>
  <si>
    <t>SITUAÇÃO 3</t>
  </si>
  <si>
    <t>Para usá-la, preencha os campos amarelos abaixo com  valor de seu salário total e auxilio saúde e  compare as mudanças no novo regime CONFORME A SITUAÇÃO REFERENTE (1, 2 ou 3)</t>
  </si>
  <si>
    <t>OU</t>
  </si>
  <si>
    <t xml:space="preserve">     Essa calculadora foi produzida com base na proposta de Reforma Previdenciária apresentada ao Forum dos Servidores do Rio Grande do Norte em reunião ocorrida no ultimo dia 02/12/2019, que prevê alíquotas progressivas de descontos,  conforme o valor da remuneração. Vale resssaltar que a mudança no desconto previdenciário acarretará mudança na base de cálculo do imposto de renda, não contemplada nessas simulações</t>
  </si>
  <si>
    <t>Salário bruto maior que 10.000</t>
  </si>
  <si>
    <t>COMO SERÁ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</si>
</sst>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4" tint="-0.499984740745262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9" fontId="0" fillId="0" borderId="0" xfId="0" applyNumberFormat="1" applyBorder="1"/>
    <xf numFmtId="164" fontId="0" fillId="0" borderId="0" xfId="0" applyNumberFormat="1"/>
    <xf numFmtId="164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164" fontId="7" fillId="0" borderId="9" xfId="0" applyNumberFormat="1" applyFont="1" applyBorder="1" applyAlignment="1">
      <alignment vertical="center"/>
    </xf>
    <xf numFmtId="9" fontId="3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vertical="center"/>
    </xf>
    <xf numFmtId="0" fontId="0" fillId="7" borderId="9" xfId="0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81280</xdr:colOff>
      <xdr:row>0</xdr:row>
      <xdr:rowOff>25400</xdr:rowOff>
    </xdr:from>
    <xdr:to>
      <xdr:col>12</xdr:col>
      <xdr:colOff>1060026</xdr:colOff>
      <xdr:row>11</xdr:row>
      <xdr:rowOff>88982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3813" y="25400"/>
          <a:ext cx="3036146" cy="2120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152401</xdr:colOff>
      <xdr:row>8</xdr:row>
      <xdr:rowOff>38100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576458" cy="15185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233680</xdr:colOff>
      <xdr:row>0</xdr:row>
      <xdr:rowOff>0</xdr:rowOff>
    </xdr:from>
    <xdr:to>
      <xdr:col>21</xdr:col>
      <xdr:colOff>214206</xdr:colOff>
      <xdr:row>11</xdr:row>
      <xdr:rowOff>78822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280" y="0"/>
          <a:ext cx="3028526" cy="2090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259080</xdr:colOff>
      <xdr:row>8</xdr:row>
      <xdr:rowOff>101528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894320" cy="1564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Z126"/>
  <sheetViews>
    <sheetView tabSelected="1" zoomScale="70" zoomScaleNormal="70" workbookViewId="0">
      <selection activeCell="N46" sqref="A1:N46"/>
    </sheetView>
  </sheetViews>
  <sheetFormatPr defaultRowHeight="14.4" x14ac:dyDescent="0.3"/>
  <cols>
    <col min="1" max="1" width="11.33203125" customWidth="1"/>
    <col min="2" max="2" width="13.109375" customWidth="1"/>
    <col min="3" max="3" width="18.109375" customWidth="1"/>
    <col min="4" max="4" width="5.77734375" customWidth="1"/>
    <col min="5" max="5" width="5.6640625" customWidth="1"/>
    <col min="6" max="6" width="13.33203125" customWidth="1"/>
    <col min="7" max="7" width="14" customWidth="1"/>
    <col min="8" max="8" width="19.6640625" customWidth="1"/>
    <col min="9" max="9" width="7.21875" customWidth="1"/>
    <col min="10" max="10" width="6" customWidth="1"/>
    <col min="11" max="11" width="13.88671875" customWidth="1"/>
    <col min="12" max="12" width="16" customWidth="1"/>
    <col min="13" max="13" width="17" customWidth="1"/>
  </cols>
  <sheetData>
    <row r="9" spans="1:13" ht="15" thickBot="1" x14ac:dyDescent="0.35"/>
    <row r="10" spans="1:13" ht="14.4" customHeight="1" x14ac:dyDescent="0.3">
      <c r="A10" s="30" t="s">
        <v>20</v>
      </c>
      <c r="B10" s="31"/>
      <c r="C10" s="31"/>
      <c r="D10" s="31"/>
      <c r="E10" s="31"/>
      <c r="F10" s="31"/>
      <c r="G10" s="31"/>
      <c r="H10" s="31"/>
      <c r="I10" s="32"/>
    </row>
    <row r="11" spans="1:13" x14ac:dyDescent="0.3">
      <c r="A11" s="33"/>
      <c r="B11" s="34"/>
      <c r="C11" s="34"/>
      <c r="D11" s="34"/>
      <c r="E11" s="34"/>
      <c r="F11" s="34"/>
      <c r="G11" s="34"/>
      <c r="H11" s="34"/>
      <c r="I11" s="35"/>
    </row>
    <row r="12" spans="1:13" x14ac:dyDescent="0.3">
      <c r="A12" s="33"/>
      <c r="B12" s="34"/>
      <c r="C12" s="34"/>
      <c r="D12" s="34"/>
      <c r="E12" s="34"/>
      <c r="F12" s="34"/>
      <c r="G12" s="34"/>
      <c r="H12" s="34"/>
      <c r="I12" s="35"/>
    </row>
    <row r="13" spans="1:13" x14ac:dyDescent="0.3">
      <c r="A13" s="33"/>
      <c r="B13" s="34"/>
      <c r="C13" s="34"/>
      <c r="D13" s="34"/>
      <c r="E13" s="34"/>
      <c r="F13" s="34"/>
      <c r="G13" s="34"/>
      <c r="H13" s="34"/>
      <c r="I13" s="35"/>
    </row>
    <row r="14" spans="1:13" x14ac:dyDescent="0.3">
      <c r="A14" s="33"/>
      <c r="B14" s="34"/>
      <c r="C14" s="34"/>
      <c r="D14" s="34"/>
      <c r="E14" s="34"/>
      <c r="F14" s="34"/>
      <c r="G14" s="34"/>
      <c r="H14" s="34"/>
      <c r="I14" s="35"/>
      <c r="K14" s="24" t="s">
        <v>11</v>
      </c>
      <c r="L14" s="25"/>
      <c r="M14" s="25"/>
    </row>
    <row r="15" spans="1:13" ht="15" thickBot="1" x14ac:dyDescent="0.35">
      <c r="A15" s="36"/>
      <c r="B15" s="37"/>
      <c r="C15" s="37"/>
      <c r="D15" s="37"/>
      <c r="E15" s="37"/>
      <c r="F15" s="37"/>
      <c r="G15" s="37"/>
      <c r="H15" s="37"/>
      <c r="I15" s="38"/>
      <c r="K15" s="25"/>
      <c r="L15" s="25"/>
      <c r="M15" s="25"/>
    </row>
    <row r="17" spans="1:13" ht="52.8" customHeight="1" x14ac:dyDescent="0.3">
      <c r="A17" s="39" t="s">
        <v>18</v>
      </c>
      <c r="B17" s="39"/>
      <c r="C17" s="39"/>
      <c r="D17" s="39"/>
      <c r="E17" s="39"/>
      <c r="F17" s="39"/>
      <c r="G17" s="39"/>
      <c r="H17" s="39"/>
      <c r="I17" s="39"/>
      <c r="K17" s="2" t="s">
        <v>1</v>
      </c>
      <c r="L17" s="2" t="s">
        <v>2</v>
      </c>
      <c r="M17" s="2" t="s">
        <v>3</v>
      </c>
    </row>
    <row r="18" spans="1:13" ht="16.2" thickBot="1" x14ac:dyDescent="0.35">
      <c r="K18" s="14">
        <v>0.11</v>
      </c>
      <c r="L18" s="23">
        <f>H19*K18</f>
        <v>1221</v>
      </c>
      <c r="M18" s="23">
        <f>L18*12</f>
        <v>14652</v>
      </c>
    </row>
    <row r="19" spans="1:13" ht="19.8" customHeight="1" thickBot="1" x14ac:dyDescent="0.35">
      <c r="A19" s="40" t="s">
        <v>9</v>
      </c>
      <c r="B19" s="40"/>
      <c r="C19" s="46">
        <v>12000</v>
      </c>
      <c r="D19" s="47"/>
      <c r="F19" s="26" t="s">
        <v>14</v>
      </c>
      <c r="G19" s="26"/>
      <c r="H19" s="43">
        <f>C19-C20</f>
        <v>11100</v>
      </c>
      <c r="I19" s="43"/>
    </row>
    <row r="20" spans="1:13" ht="16.2" thickBot="1" x14ac:dyDescent="0.35">
      <c r="A20" s="27" t="s">
        <v>0</v>
      </c>
      <c r="B20" s="27"/>
      <c r="C20" s="28">
        <v>900</v>
      </c>
      <c r="D20" s="29"/>
      <c r="F20" s="26"/>
      <c r="G20" s="26"/>
      <c r="H20" s="43"/>
      <c r="I20" s="43"/>
    </row>
    <row r="21" spans="1:13" x14ac:dyDescent="0.3">
      <c r="A21" s="1"/>
    </row>
    <row r="22" spans="1:13" s="3" customFormat="1" x14ac:dyDescent="0.3">
      <c r="A22" s="44" t="s">
        <v>10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s="3" customFormat="1" x14ac:dyDescent="0.3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5" spans="1:13" s="3" customFormat="1" x14ac:dyDescent="0.3">
      <c r="A25" s="48" t="s">
        <v>15</v>
      </c>
      <c r="B25" s="48"/>
      <c r="C25" s="48"/>
      <c r="D25" s="49" t="s">
        <v>19</v>
      </c>
      <c r="E25" s="50"/>
      <c r="F25" s="48" t="s">
        <v>16</v>
      </c>
      <c r="G25" s="48"/>
      <c r="H25" s="48"/>
      <c r="I25" s="49" t="s">
        <v>19</v>
      </c>
      <c r="J25" s="50"/>
      <c r="K25" s="48" t="s">
        <v>17</v>
      </c>
      <c r="L25" s="48"/>
      <c r="M25" s="48"/>
    </row>
    <row r="26" spans="1:13" s="3" customFormat="1" x14ac:dyDescent="0.3"/>
    <row r="27" spans="1:13" ht="41.4" customHeight="1" x14ac:dyDescent="0.3">
      <c r="A27" s="51" t="s">
        <v>8</v>
      </c>
      <c r="B27" s="51"/>
      <c r="C27" s="51"/>
      <c r="D27" s="9"/>
      <c r="E27" s="9"/>
      <c r="F27" s="26" t="s">
        <v>4</v>
      </c>
      <c r="G27" s="26"/>
      <c r="H27" s="26"/>
      <c r="I27" s="9"/>
      <c r="J27" s="9"/>
      <c r="K27" s="26" t="s">
        <v>21</v>
      </c>
      <c r="L27" s="26"/>
      <c r="M27" s="26"/>
    </row>
    <row r="28" spans="1:13" ht="15.6" x14ac:dyDescent="0.3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46.8" x14ac:dyDescent="0.3">
      <c r="A29" s="4" t="s">
        <v>5</v>
      </c>
      <c r="B29" s="4" t="s">
        <v>6</v>
      </c>
      <c r="C29" s="4" t="s">
        <v>7</v>
      </c>
      <c r="D29" s="9"/>
      <c r="E29" s="9"/>
      <c r="F29" s="4" t="s">
        <v>5</v>
      </c>
      <c r="G29" s="4" t="s">
        <v>6</v>
      </c>
      <c r="H29" s="4" t="s">
        <v>7</v>
      </c>
      <c r="I29" s="9"/>
      <c r="J29" s="9"/>
      <c r="K29" s="4" t="s">
        <v>5</v>
      </c>
      <c r="L29" s="4" t="s">
        <v>6</v>
      </c>
      <c r="M29" s="4" t="s">
        <v>7</v>
      </c>
    </row>
    <row r="30" spans="1:13" ht="15.6" x14ac:dyDescent="0.3">
      <c r="A30" s="12">
        <v>0.11</v>
      </c>
      <c r="B30" s="13">
        <f>H19*A30</f>
        <v>1221</v>
      </c>
      <c r="C30" s="13">
        <f>B30*12</f>
        <v>14652</v>
      </c>
      <c r="D30" s="9"/>
      <c r="E30" s="9"/>
      <c r="F30" s="18">
        <v>0.11</v>
      </c>
      <c r="G30" s="19">
        <f>5849.55*F30</f>
        <v>643.45050000000003</v>
      </c>
      <c r="H30" s="52">
        <f>G32*12</f>
        <v>17802.27</v>
      </c>
      <c r="I30" s="9"/>
      <c r="J30" s="9"/>
      <c r="K30" s="18">
        <v>0.11</v>
      </c>
      <c r="L30" s="19">
        <f>(5849.55*K30)</f>
        <v>643.45050000000003</v>
      </c>
      <c r="M30" s="42">
        <f>L33*12</f>
        <v>18047.089200000002</v>
      </c>
    </row>
    <row r="31" spans="1:13" ht="15.6" x14ac:dyDescent="0.3">
      <c r="A31" s="9"/>
      <c r="B31" s="9"/>
      <c r="C31" s="9"/>
      <c r="D31" s="9"/>
      <c r="E31" s="9"/>
      <c r="F31" s="18">
        <v>0.16</v>
      </c>
      <c r="G31" s="19">
        <f>(H19-5849.55)*F31</f>
        <v>840.072</v>
      </c>
      <c r="H31" s="53"/>
      <c r="I31" s="9"/>
      <c r="J31" s="9"/>
      <c r="K31" s="18">
        <v>0.16</v>
      </c>
      <c r="L31" s="19">
        <f>(4140.46*K31)</f>
        <v>662.47360000000003</v>
      </c>
      <c r="M31" s="42"/>
    </row>
    <row r="32" spans="1:13" s="3" customFormat="1" ht="15.6" x14ac:dyDescent="0.3">
      <c r="A32" s="41"/>
      <c r="B32" s="41"/>
      <c r="C32" s="13"/>
      <c r="D32" s="9"/>
      <c r="E32" s="9"/>
      <c r="F32" s="16"/>
      <c r="G32" s="11">
        <f>G30+G31</f>
        <v>1483.5225</v>
      </c>
      <c r="H32" s="17"/>
      <c r="I32" s="9"/>
      <c r="J32" s="9"/>
      <c r="K32" s="18">
        <v>0.18</v>
      </c>
      <c r="L32" s="19">
        <f>(H19-10000)*K32</f>
        <v>198</v>
      </c>
      <c r="M32" s="42"/>
    </row>
    <row r="33" spans="1:26" ht="15.6" x14ac:dyDescent="0.3">
      <c r="A33" s="41" t="s">
        <v>12</v>
      </c>
      <c r="B33" s="41"/>
      <c r="C33" s="42">
        <f>B30-L18</f>
        <v>0</v>
      </c>
      <c r="D33" s="9"/>
      <c r="E33" s="9"/>
      <c r="F33" s="10"/>
      <c r="H33" s="9"/>
      <c r="I33" s="9"/>
      <c r="J33" s="9"/>
      <c r="L33" s="20">
        <f>SUM(L30:L32)</f>
        <v>1503.9241000000002</v>
      </c>
      <c r="M33" s="42"/>
    </row>
    <row r="34" spans="1:26" ht="15.6" x14ac:dyDescent="0.3">
      <c r="A34" s="41"/>
      <c r="B34" s="41"/>
      <c r="C34" s="42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26" ht="31.2" customHeight="1" x14ac:dyDescent="0.3">
      <c r="A35" s="41" t="s">
        <v>13</v>
      </c>
      <c r="B35" s="41"/>
      <c r="C35" s="13">
        <f>C30-M18</f>
        <v>0</v>
      </c>
      <c r="D35" s="9"/>
      <c r="E35" s="9"/>
      <c r="F35" s="41" t="s">
        <v>12</v>
      </c>
      <c r="G35" s="41"/>
      <c r="H35" s="13">
        <f>G32-L18</f>
        <v>262.52250000000004</v>
      </c>
      <c r="I35" s="9"/>
      <c r="J35" s="9"/>
      <c r="K35" s="41" t="s">
        <v>12</v>
      </c>
      <c r="L35" s="41"/>
      <c r="M35" s="13">
        <f>L33-L18</f>
        <v>282.92410000000018</v>
      </c>
    </row>
    <row r="36" spans="1:26" ht="31.2" customHeight="1" x14ac:dyDescent="0.3">
      <c r="D36" s="9"/>
      <c r="E36" s="9"/>
      <c r="F36" s="41" t="s">
        <v>13</v>
      </c>
      <c r="G36" s="41"/>
      <c r="H36" s="13">
        <f>H30-M18</f>
        <v>3150.2700000000004</v>
      </c>
      <c r="I36" s="9"/>
      <c r="J36" s="9"/>
      <c r="K36" s="41" t="s">
        <v>13</v>
      </c>
      <c r="L36" s="41"/>
      <c r="M36" s="13">
        <f>M30-M18</f>
        <v>3395.0892000000022</v>
      </c>
    </row>
    <row r="37" spans="1:26" x14ac:dyDescent="0.3">
      <c r="A37" s="1"/>
      <c r="B37" s="5"/>
      <c r="C37" s="5"/>
      <c r="D37" s="3"/>
      <c r="K37" s="7"/>
      <c r="L37" s="7"/>
    </row>
    <row r="38" spans="1:26" ht="18" x14ac:dyDescent="0.35">
      <c r="A38" s="1"/>
      <c r="B38" s="8"/>
      <c r="C38" s="5"/>
      <c r="D38" s="3"/>
      <c r="F38" s="56" t="s">
        <v>19</v>
      </c>
      <c r="G38" s="55"/>
      <c r="H38" s="55"/>
      <c r="K38" s="57" t="s">
        <v>19</v>
      </c>
      <c r="L38" s="57"/>
      <c r="M38" s="57"/>
    </row>
    <row r="39" spans="1:26" x14ac:dyDescent="0.3">
      <c r="B39" s="5"/>
      <c r="C39" s="5"/>
      <c r="K39" s="7"/>
    </row>
    <row r="40" spans="1:26" ht="46.8" x14ac:dyDescent="0.3">
      <c r="F40" s="21" t="s">
        <v>5</v>
      </c>
      <c r="G40" s="21" t="s">
        <v>6</v>
      </c>
      <c r="H40" s="21" t="s">
        <v>7</v>
      </c>
      <c r="K40" s="21" t="s">
        <v>5</v>
      </c>
      <c r="L40" s="21" t="s">
        <v>6</v>
      </c>
      <c r="M40" s="21" t="s">
        <v>7</v>
      </c>
    </row>
    <row r="41" spans="1:26" ht="14.4" customHeight="1" x14ac:dyDescent="0.3">
      <c r="F41" s="18">
        <v>0.16</v>
      </c>
      <c r="G41" s="19">
        <f>H19*F41</f>
        <v>1776</v>
      </c>
      <c r="H41" s="54">
        <f>G41*12</f>
        <v>21312</v>
      </c>
      <c r="K41" s="18">
        <v>0.18</v>
      </c>
      <c r="L41" s="19">
        <f>H19*K41</f>
        <v>1998</v>
      </c>
      <c r="M41" s="54">
        <f>L41*12</f>
        <v>23976</v>
      </c>
    </row>
    <row r="42" spans="1:26" ht="14.4" customHeight="1" x14ac:dyDescent="0.3">
      <c r="K42" s="3"/>
      <c r="L42" s="3"/>
      <c r="M42" s="3"/>
    </row>
    <row r="43" spans="1:26" ht="29.4" customHeight="1" x14ac:dyDescent="0.3">
      <c r="F43" s="41" t="s">
        <v>12</v>
      </c>
      <c r="G43" s="41"/>
      <c r="H43" s="22">
        <f>G41-L18</f>
        <v>555</v>
      </c>
      <c r="K43" s="41" t="s">
        <v>12</v>
      </c>
      <c r="L43" s="41"/>
      <c r="M43" s="22">
        <f>L41-L18</f>
        <v>777</v>
      </c>
    </row>
    <row r="44" spans="1:26" ht="33.6" customHeight="1" x14ac:dyDescent="0.3">
      <c r="F44" s="41" t="s">
        <v>12</v>
      </c>
      <c r="G44" s="41"/>
      <c r="H44" s="22">
        <f>H41-M18</f>
        <v>6660</v>
      </c>
      <c r="K44" s="41" t="s">
        <v>12</v>
      </c>
      <c r="L44" s="41"/>
      <c r="M44" s="22">
        <f>M41-M18</f>
        <v>9324</v>
      </c>
    </row>
    <row r="45" spans="1:26" x14ac:dyDescent="0.3">
      <c r="F45" s="5"/>
      <c r="G45" s="5"/>
      <c r="H45" s="5"/>
    </row>
    <row r="46" spans="1:26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6" x14ac:dyDescent="0.3">
      <c r="A48" s="5"/>
      <c r="B48" s="5"/>
      <c r="C48" s="5"/>
      <c r="D48" s="5"/>
      <c r="E48" s="5"/>
      <c r="F48" s="5"/>
      <c r="G48" s="15"/>
      <c r="H48" s="1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6" x14ac:dyDescent="0.3">
      <c r="A49" s="5"/>
      <c r="B49" s="5"/>
      <c r="C49" s="5"/>
      <c r="D49" s="5"/>
      <c r="E49" s="15"/>
      <c r="F49" s="5"/>
      <c r="G49" s="5"/>
      <c r="H49" s="5"/>
      <c r="I49" s="5"/>
      <c r="J49" s="15"/>
      <c r="K49" s="5"/>
      <c r="L49" s="15"/>
      <c r="M49" s="1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3">
      <c r="A50" s="5"/>
      <c r="B50" s="5"/>
      <c r="C50" s="5"/>
      <c r="D50" s="5"/>
      <c r="E50" s="6"/>
      <c r="F50" s="5"/>
      <c r="G50" s="5"/>
      <c r="H50" s="5"/>
      <c r="I50" s="5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3">
      <c r="A51" s="5"/>
      <c r="B51" s="5"/>
      <c r="C51" s="5"/>
      <c r="D51" s="5"/>
      <c r="E51" s="6"/>
      <c r="F51" s="5"/>
      <c r="G51" s="5"/>
      <c r="H51" s="5"/>
      <c r="I51" s="5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3">
      <c r="A52" s="5"/>
      <c r="B52" s="5"/>
      <c r="C52" s="5"/>
      <c r="D52" s="5"/>
      <c r="E52" s="5"/>
      <c r="F52" s="5"/>
      <c r="G52" s="5"/>
      <c r="H52" s="5"/>
      <c r="I52" s="5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6" x14ac:dyDescent="0.3">
      <c r="A54" s="5"/>
      <c r="B54" s="5"/>
      <c r="C54" s="5"/>
      <c r="D54" s="5"/>
      <c r="E54" s="1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6" x14ac:dyDescent="0.3">
      <c r="A56" s="5"/>
      <c r="B56" s="5"/>
      <c r="C56" s="5"/>
      <c r="D56" s="5"/>
      <c r="E56" s="1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3">
      <c r="A126" s="5"/>
      <c r="B126" s="5"/>
      <c r="C126" s="5"/>
      <c r="D126" s="5"/>
      <c r="E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</sheetData>
  <mergeCells count="34">
    <mergeCell ref="F43:G43"/>
    <mergeCell ref="F44:G44"/>
    <mergeCell ref="K38:M38"/>
    <mergeCell ref="K43:L43"/>
    <mergeCell ref="K44:L44"/>
    <mergeCell ref="C33:C34"/>
    <mergeCell ref="A25:C25"/>
    <mergeCell ref="F25:H25"/>
    <mergeCell ref="F35:G35"/>
    <mergeCell ref="F38:H38"/>
    <mergeCell ref="F36:G36"/>
    <mergeCell ref="K35:L35"/>
    <mergeCell ref="K36:L36"/>
    <mergeCell ref="M30:M33"/>
    <mergeCell ref="F19:G20"/>
    <mergeCell ref="H19:I20"/>
    <mergeCell ref="A22:M23"/>
    <mergeCell ref="C19:D19"/>
    <mergeCell ref="K25:M25"/>
    <mergeCell ref="D25:E25"/>
    <mergeCell ref="I25:J25"/>
    <mergeCell ref="A32:B32"/>
    <mergeCell ref="A27:C27"/>
    <mergeCell ref="H30:H31"/>
    <mergeCell ref="A33:B34"/>
    <mergeCell ref="A35:B35"/>
    <mergeCell ref="K14:M15"/>
    <mergeCell ref="F27:H27"/>
    <mergeCell ref="K27:M27"/>
    <mergeCell ref="A20:B20"/>
    <mergeCell ref="C20:D20"/>
    <mergeCell ref="A10:I15"/>
    <mergeCell ref="A17:I17"/>
    <mergeCell ref="A19:B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26" workbookViewId="0">
      <selection activeCell="A39" sqref="A39:C42"/>
    </sheetView>
  </sheetViews>
  <sheetFormatPr defaultRowHeight="14.4" x14ac:dyDescent="0.3"/>
  <cols>
    <col min="1" max="1" width="12" customWidth="1"/>
    <col min="2" max="2" width="14.33203125" customWidth="1"/>
    <col min="3" max="3" width="13.88671875" customWidth="1"/>
  </cols>
  <sheetData>
    <row r="1" spans="1:14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4" customHeight="1" x14ac:dyDescent="0.3">
      <c r="A10" s="58" t="s">
        <v>20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3"/>
    </row>
    <row r="11" spans="1:14" x14ac:dyDescent="0.3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3"/>
    </row>
    <row r="12" spans="1:14" x14ac:dyDescent="0.3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3"/>
    </row>
    <row r="13" spans="1:14" x14ac:dyDescent="0.3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3"/>
    </row>
    <row r="14" spans="1:14" x14ac:dyDescent="0.3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3"/>
    </row>
    <row r="15" spans="1:14" x14ac:dyDescent="0.3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3"/>
    </row>
    <row r="16" spans="1:14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9" ht="34.200000000000003" customHeight="1" x14ac:dyDescent="0.3">
      <c r="A17" s="59" t="s">
        <v>18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3"/>
      <c r="Q17" s="24" t="s">
        <v>11</v>
      </c>
      <c r="R17" s="25"/>
      <c r="S17" s="25"/>
    </row>
    <row r="18" spans="1:19" ht="15" thickBo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N18" s="3"/>
      <c r="Q18" s="25"/>
      <c r="R18" s="25"/>
      <c r="S18" s="25"/>
    </row>
    <row r="19" spans="1:19" ht="16.2" thickBot="1" x14ac:dyDescent="0.35">
      <c r="A19" s="40" t="s">
        <v>9</v>
      </c>
      <c r="B19" s="40"/>
      <c r="C19" s="46">
        <v>12000</v>
      </c>
      <c r="D19" s="47"/>
      <c r="E19" s="3"/>
      <c r="F19" s="26" t="s">
        <v>14</v>
      </c>
      <c r="G19" s="26"/>
      <c r="H19" s="43">
        <f>C19-C20</f>
        <v>11100</v>
      </c>
      <c r="I19" s="43"/>
      <c r="J19" s="3"/>
      <c r="K19" s="3"/>
      <c r="L19" s="3"/>
      <c r="M19" s="3"/>
      <c r="N19" s="3"/>
    </row>
    <row r="20" spans="1:19" ht="16.2" thickBot="1" x14ac:dyDescent="0.35">
      <c r="A20" s="27" t="s">
        <v>0</v>
      </c>
      <c r="B20" s="27"/>
      <c r="C20" s="28">
        <v>900</v>
      </c>
      <c r="D20" s="29"/>
      <c r="E20" s="3"/>
      <c r="F20" s="26"/>
      <c r="G20" s="26"/>
      <c r="H20" s="43"/>
      <c r="I20" s="43"/>
      <c r="J20" s="3"/>
      <c r="K20" s="3"/>
      <c r="L20" s="3"/>
      <c r="M20" s="3"/>
      <c r="N20" s="3"/>
    </row>
    <row r="21" spans="1:19" ht="22.8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Q21" s="21" t="s">
        <v>1</v>
      </c>
      <c r="R21" s="21" t="s">
        <v>2</v>
      </c>
      <c r="S21" s="21" t="s">
        <v>3</v>
      </c>
    </row>
    <row r="22" spans="1:19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9" x14ac:dyDescent="0.3">
      <c r="A23" s="48" t="s">
        <v>15</v>
      </c>
      <c r="B23" s="48"/>
      <c r="C23" s="48"/>
      <c r="D23" s="49" t="s">
        <v>19</v>
      </c>
      <c r="E23" s="50"/>
      <c r="F23" s="48" t="s">
        <v>16</v>
      </c>
      <c r="G23" s="48"/>
      <c r="H23" s="48"/>
      <c r="I23" s="49" t="s">
        <v>19</v>
      </c>
      <c r="J23" s="50"/>
      <c r="K23" s="48" t="s">
        <v>17</v>
      </c>
      <c r="L23" s="48"/>
      <c r="M23" s="48"/>
      <c r="N23" s="3"/>
    </row>
    <row r="24" spans="1:19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9" ht="15.6" x14ac:dyDescent="0.3">
      <c r="A25" s="51" t="s">
        <v>8</v>
      </c>
      <c r="B25" s="51"/>
      <c r="C25" s="51"/>
      <c r="D25" s="9"/>
      <c r="E25" s="9"/>
      <c r="F25" s="26" t="s">
        <v>4</v>
      </c>
      <c r="G25" s="26"/>
      <c r="H25" s="26"/>
      <c r="I25" s="9"/>
      <c r="J25" s="9"/>
      <c r="K25" s="26" t="s">
        <v>21</v>
      </c>
      <c r="L25" s="26"/>
      <c r="M25" s="26"/>
      <c r="N25" s="3"/>
    </row>
    <row r="26" spans="1:19" ht="15.6" x14ac:dyDescent="0.3">
      <c r="A26" s="9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3"/>
    </row>
    <row r="27" spans="1:19" ht="37.200000000000003" customHeight="1" x14ac:dyDescent="0.3">
      <c r="A27" s="24" t="s">
        <v>11</v>
      </c>
      <c r="B27" s="25"/>
      <c r="C27" s="25"/>
      <c r="D27" s="9"/>
      <c r="E27" s="9"/>
      <c r="F27" s="21" t="s">
        <v>5</v>
      </c>
      <c r="G27" s="21" t="s">
        <v>6</v>
      </c>
      <c r="H27" s="21" t="s">
        <v>7</v>
      </c>
      <c r="I27" s="9"/>
      <c r="J27" s="9"/>
      <c r="K27" s="21" t="s">
        <v>5</v>
      </c>
      <c r="L27" s="21" t="s">
        <v>6</v>
      </c>
      <c r="M27" s="21" t="s">
        <v>7</v>
      </c>
      <c r="N27" s="3"/>
    </row>
    <row r="28" spans="1:19" ht="15.6" hidden="1" x14ac:dyDescent="0.3">
      <c r="A28" s="25"/>
      <c r="B28" s="25"/>
      <c r="C28" s="25"/>
      <c r="D28" s="9"/>
      <c r="E28" s="9"/>
      <c r="F28" s="18">
        <v>0.11</v>
      </c>
      <c r="G28" s="19">
        <f>5849.55*F28</f>
        <v>643.45050000000003</v>
      </c>
      <c r="H28" s="52">
        <f>G30*12</f>
        <v>17802.27</v>
      </c>
      <c r="I28" s="9"/>
      <c r="J28" s="9"/>
      <c r="K28" s="18">
        <v>0.11</v>
      </c>
      <c r="L28" s="19">
        <f>(5849.55*K28)</f>
        <v>643.45050000000003</v>
      </c>
      <c r="M28" s="42">
        <f>L31*12</f>
        <v>18047.089200000002</v>
      </c>
      <c r="N28" s="3"/>
    </row>
    <row r="29" spans="1:19" ht="15.6" x14ac:dyDescent="0.3">
      <c r="D29" s="9"/>
      <c r="E29" s="9"/>
      <c r="F29" s="18">
        <v>0.16</v>
      </c>
      <c r="G29" s="19">
        <f>(H19-5849.55)*F29</f>
        <v>840.072</v>
      </c>
      <c r="H29" s="53"/>
      <c r="I29" s="9"/>
      <c r="J29" s="9"/>
      <c r="K29" s="18">
        <v>0.16</v>
      </c>
      <c r="L29" s="19">
        <f>(4140.46*K29)</f>
        <v>662.47360000000003</v>
      </c>
      <c r="M29" s="42"/>
      <c r="N29" s="3"/>
    </row>
    <row r="30" spans="1:19" ht="46.8" x14ac:dyDescent="0.3">
      <c r="A30" s="21" t="s">
        <v>1</v>
      </c>
      <c r="B30" s="21" t="s">
        <v>2</v>
      </c>
      <c r="C30" s="21" t="s">
        <v>3</v>
      </c>
      <c r="D30" s="9"/>
      <c r="E30" s="9"/>
      <c r="F30" s="16"/>
      <c r="G30" s="11">
        <f>G28+G29</f>
        <v>1483.5225</v>
      </c>
      <c r="H30" s="17"/>
      <c r="I30" s="9"/>
      <c r="J30" s="9"/>
      <c r="K30" s="18">
        <v>0.18</v>
      </c>
      <c r="L30" s="19">
        <f>(H19-10000)*K30</f>
        <v>198</v>
      </c>
      <c r="M30" s="42"/>
      <c r="N30" s="3"/>
    </row>
    <row r="31" spans="1:19" ht="15.6" x14ac:dyDescent="0.3">
      <c r="A31" s="14">
        <v>0</v>
      </c>
      <c r="B31" s="23">
        <v>0</v>
      </c>
      <c r="C31" s="23">
        <f>B31*12</f>
        <v>0</v>
      </c>
      <c r="D31" s="9"/>
      <c r="E31" s="9"/>
      <c r="F31" s="10"/>
      <c r="G31" s="3"/>
      <c r="H31" s="9"/>
      <c r="I31" s="9"/>
      <c r="J31" s="9"/>
      <c r="K31" s="3"/>
      <c r="L31" s="20">
        <f>SUM(L28:L30)</f>
        <v>1503.9241000000002</v>
      </c>
      <c r="M31" s="42"/>
      <c r="N31" s="3"/>
    </row>
    <row r="32" spans="1:19" ht="15.6" x14ac:dyDescent="0.3"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</row>
    <row r="33" spans="1:14" ht="15.6" x14ac:dyDescent="0.3">
      <c r="A33" s="24" t="s">
        <v>22</v>
      </c>
      <c r="B33" s="25"/>
      <c r="C33" s="25"/>
      <c r="D33" s="9"/>
      <c r="E33" s="9"/>
      <c r="F33" s="41" t="s">
        <v>12</v>
      </c>
      <c r="G33" s="41"/>
      <c r="H33" s="22" t="e">
        <f>G30-#REF!</f>
        <v>#REF!</v>
      </c>
      <c r="I33" s="9"/>
      <c r="J33" s="9"/>
      <c r="K33" s="41" t="s">
        <v>12</v>
      </c>
      <c r="L33" s="41"/>
      <c r="M33" s="22" t="e">
        <f>L31-#REF!</f>
        <v>#REF!</v>
      </c>
      <c r="N33" s="3"/>
    </row>
    <row r="34" spans="1:14" ht="15.6" x14ac:dyDescent="0.3">
      <c r="A34" s="25"/>
      <c r="B34" s="25"/>
      <c r="C34" s="25"/>
      <c r="D34" s="9"/>
      <c r="E34" s="9"/>
      <c r="F34" s="41" t="s">
        <v>13</v>
      </c>
      <c r="G34" s="41"/>
      <c r="H34" s="22" t="e">
        <f>H28-#REF!</f>
        <v>#REF!</v>
      </c>
      <c r="I34" s="9"/>
      <c r="J34" s="9"/>
      <c r="K34" s="41" t="s">
        <v>13</v>
      </c>
      <c r="L34" s="41"/>
      <c r="M34" s="22" t="e">
        <f>M28-#REF!</f>
        <v>#REF!</v>
      </c>
      <c r="N34" s="3"/>
    </row>
    <row r="35" spans="1:14" x14ac:dyDescent="0.3">
      <c r="A35" s="3"/>
      <c r="B35" s="5"/>
      <c r="C35" s="5"/>
      <c r="D35" s="3"/>
      <c r="E35" s="3"/>
      <c r="F35" s="3"/>
      <c r="G35" s="3"/>
      <c r="H35" s="3"/>
      <c r="I35" s="3"/>
      <c r="J35" s="3"/>
      <c r="K35" s="7"/>
      <c r="L35" s="7"/>
      <c r="M35" s="3"/>
      <c r="N35" s="3"/>
    </row>
    <row r="36" spans="1:14" ht="46.8" x14ac:dyDescent="0.35">
      <c r="A36" s="21" t="s">
        <v>5</v>
      </c>
      <c r="B36" s="21" t="s">
        <v>6</v>
      </c>
      <c r="C36" s="21" t="s">
        <v>7</v>
      </c>
      <c r="D36" s="3"/>
      <c r="E36" s="3"/>
      <c r="F36" s="56" t="s">
        <v>19</v>
      </c>
      <c r="G36" s="55"/>
      <c r="H36" s="55"/>
      <c r="I36" s="3"/>
      <c r="J36" s="3"/>
      <c r="K36" s="57" t="s">
        <v>19</v>
      </c>
      <c r="L36" s="57"/>
      <c r="M36" s="57"/>
      <c r="N36" s="3"/>
    </row>
    <row r="37" spans="1:14" ht="15.6" x14ac:dyDescent="0.3">
      <c r="A37" s="12">
        <v>0.11</v>
      </c>
      <c r="B37" s="22">
        <f>H19*A37</f>
        <v>1221</v>
      </c>
      <c r="C37" s="22">
        <f>B37*12</f>
        <v>14652</v>
      </c>
      <c r="D37" s="3"/>
      <c r="E37" s="3"/>
      <c r="F37" s="3"/>
      <c r="G37" s="3"/>
      <c r="H37" s="3"/>
      <c r="I37" s="3"/>
      <c r="J37" s="3"/>
      <c r="K37" s="7"/>
      <c r="L37" s="3"/>
      <c r="M37" s="3"/>
      <c r="N37" s="3"/>
    </row>
    <row r="38" spans="1:14" ht="20.399999999999999" customHeight="1" x14ac:dyDescent="0.3">
      <c r="A38" s="9"/>
      <c r="B38" s="9"/>
      <c r="C38" s="9"/>
      <c r="D38" s="3"/>
      <c r="E38" s="3"/>
      <c r="F38" s="21" t="s">
        <v>5</v>
      </c>
      <c r="G38" s="21" t="s">
        <v>6</v>
      </c>
      <c r="H38" s="21" t="s">
        <v>7</v>
      </c>
      <c r="I38" s="3"/>
      <c r="J38" s="3"/>
      <c r="K38" s="21" t="s">
        <v>5</v>
      </c>
      <c r="L38" s="21" t="s">
        <v>6</v>
      </c>
      <c r="M38" s="21" t="s">
        <v>7</v>
      </c>
      <c r="N38" s="3"/>
    </row>
    <row r="39" spans="1:14" ht="15.6" x14ac:dyDescent="0.3">
      <c r="A39" s="41"/>
      <c r="B39" s="41"/>
      <c r="C39" s="22"/>
      <c r="D39" s="3"/>
      <c r="E39" s="3"/>
      <c r="F39" s="18">
        <v>0.16</v>
      </c>
      <c r="G39" s="19">
        <f>H19*F39</f>
        <v>1776</v>
      </c>
      <c r="H39" s="54">
        <f>G39*12</f>
        <v>21312</v>
      </c>
      <c r="I39" s="3"/>
      <c r="J39" s="3"/>
      <c r="K39" s="18">
        <v>0.18</v>
      </c>
      <c r="L39" s="19">
        <f>H19*K39</f>
        <v>1998</v>
      </c>
      <c r="M39" s="54">
        <f>L39*12</f>
        <v>23976</v>
      </c>
      <c r="N39" s="3"/>
    </row>
    <row r="40" spans="1:14" x14ac:dyDescent="0.3">
      <c r="A40" s="41" t="s">
        <v>12</v>
      </c>
      <c r="B40" s="41"/>
      <c r="C40" s="42" t="e">
        <f>B37-#REF!</f>
        <v>#REF!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6" x14ac:dyDescent="0.3">
      <c r="A41" s="41"/>
      <c r="B41" s="41"/>
      <c r="C41" s="42"/>
      <c r="D41" s="3"/>
      <c r="E41" s="3"/>
      <c r="F41" s="41" t="s">
        <v>12</v>
      </c>
      <c r="G41" s="41"/>
      <c r="H41" s="22" t="e">
        <f>G39-#REF!</f>
        <v>#REF!</v>
      </c>
      <c r="I41" s="3"/>
      <c r="J41" s="3"/>
      <c r="K41" s="41" t="s">
        <v>12</v>
      </c>
      <c r="L41" s="41"/>
      <c r="M41" s="22" t="e">
        <f>L39-#REF!</f>
        <v>#REF!</v>
      </c>
      <c r="N41" s="3"/>
    </row>
    <row r="42" spans="1:14" ht="15.6" x14ac:dyDescent="0.3">
      <c r="A42" s="41" t="s">
        <v>13</v>
      </c>
      <c r="B42" s="41"/>
      <c r="C42" s="22" t="e">
        <f>C37-#REF!</f>
        <v>#REF!</v>
      </c>
      <c r="D42" s="3"/>
      <c r="E42" s="3"/>
      <c r="F42" s="41" t="s">
        <v>12</v>
      </c>
      <c r="G42" s="41"/>
      <c r="H42" s="22" t="e">
        <f>H39-#REF!</f>
        <v>#REF!</v>
      </c>
      <c r="I42" s="3"/>
      <c r="J42" s="3"/>
      <c r="K42" s="41" t="s">
        <v>12</v>
      </c>
      <c r="L42" s="41"/>
      <c r="M42" s="22" t="e">
        <f>M39-#REF!</f>
        <v>#REF!</v>
      </c>
      <c r="N42" s="3"/>
    </row>
    <row r="43" spans="1:14" x14ac:dyDescent="0.3">
      <c r="A43" s="3"/>
      <c r="B43" s="3"/>
      <c r="C43" s="3"/>
      <c r="D43" s="3"/>
      <c r="E43" s="3"/>
      <c r="F43" s="5"/>
      <c r="G43" s="5"/>
      <c r="H43" s="5"/>
      <c r="I43" s="3"/>
      <c r="J43" s="3"/>
      <c r="K43" s="3"/>
      <c r="L43" s="3"/>
      <c r="M43" s="3"/>
      <c r="N43" s="3"/>
    </row>
    <row r="44" spans="1:14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mergeCells count="35">
    <mergeCell ref="F41:G41"/>
    <mergeCell ref="K41:L41"/>
    <mergeCell ref="F42:G42"/>
    <mergeCell ref="K42:L42"/>
    <mergeCell ref="A10:M15"/>
    <mergeCell ref="A17:M17"/>
    <mergeCell ref="A27:C28"/>
    <mergeCell ref="A33:C34"/>
    <mergeCell ref="A42:B42"/>
    <mergeCell ref="F33:G33"/>
    <mergeCell ref="K33:L33"/>
    <mergeCell ref="F34:G34"/>
    <mergeCell ref="K34:L34"/>
    <mergeCell ref="F36:H36"/>
    <mergeCell ref="K36:M36"/>
    <mergeCell ref="A25:C25"/>
    <mergeCell ref="F25:H25"/>
    <mergeCell ref="K25:M25"/>
    <mergeCell ref="H28:H29"/>
    <mergeCell ref="M28:M31"/>
    <mergeCell ref="A39:B39"/>
    <mergeCell ref="A40:B41"/>
    <mergeCell ref="C40:C41"/>
    <mergeCell ref="A23:C23"/>
    <mergeCell ref="D23:E23"/>
    <mergeCell ref="F23:H23"/>
    <mergeCell ref="I23:J23"/>
    <mergeCell ref="K23:M23"/>
    <mergeCell ref="Q17:S18"/>
    <mergeCell ref="A19:B19"/>
    <mergeCell ref="C19:D19"/>
    <mergeCell ref="F19:G20"/>
    <mergeCell ref="H19:I20"/>
    <mergeCell ref="A20:B20"/>
    <mergeCell ref="C20:D2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loja</dc:creator>
  <cp:lastModifiedBy>loja</cp:lastModifiedBy>
  <dcterms:created xsi:type="dcterms:W3CDTF">2019-12-04T10:11:18Z</dcterms:created>
  <dcterms:modified xsi:type="dcterms:W3CDTF">2019-12-05T17:40:38Z</dcterms:modified>
</cp:coreProperties>
</file>